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illes.timea\Documents\2022-ben beadott\Út felújítás\Honlapra\"/>
    </mc:Choice>
  </mc:AlternateContent>
  <xr:revisionPtr revIDLastSave="0" documentId="13_ncr:1_{BD0A7A5B-353E-45DD-BD83-4B73FB1616A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Munka1" sheetId="1" r:id="rId1"/>
    <sheet name="Munka2" sheetId="2" r:id="rId2"/>
  </sheets>
  <externalReferences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2" l="1"/>
  <c r="C8" i="2"/>
  <c r="C7" i="2"/>
  <c r="C6" i="2"/>
  <c r="C5" i="2"/>
  <c r="I52" i="1"/>
  <c r="H52" i="1"/>
  <c r="I51" i="1"/>
  <c r="H51" i="1"/>
  <c r="H50" i="1"/>
  <c r="G50" i="1"/>
  <c r="I50" i="1" s="1"/>
  <c r="I49" i="1"/>
  <c r="H49" i="1"/>
  <c r="H48" i="1"/>
  <c r="G48" i="1"/>
  <c r="I48" i="1" s="1"/>
  <c r="I47" i="1"/>
  <c r="H47" i="1"/>
  <c r="H46" i="1"/>
  <c r="G46" i="1"/>
  <c r="I46" i="1" s="1"/>
  <c r="G40" i="1"/>
  <c r="I40" i="1" s="1"/>
  <c r="F40" i="1"/>
  <c r="H40" i="1" s="1"/>
  <c r="G39" i="1"/>
  <c r="I39" i="1" s="1"/>
  <c r="F39" i="1"/>
  <c r="H39" i="1" s="1"/>
  <c r="G32" i="1"/>
  <c r="I32" i="1" s="1"/>
  <c r="F32" i="1"/>
  <c r="H32" i="1" s="1"/>
  <c r="I31" i="1"/>
  <c r="H31" i="1"/>
  <c r="H30" i="1"/>
  <c r="G30" i="1"/>
  <c r="I30" i="1" s="1"/>
  <c r="H29" i="1"/>
  <c r="G29" i="1"/>
  <c r="I29" i="1" s="1"/>
  <c r="G22" i="1"/>
  <c r="I22" i="1" s="1"/>
  <c r="F22" i="1"/>
  <c r="H22" i="1" s="1"/>
  <c r="I21" i="1"/>
  <c r="H21" i="1"/>
  <c r="G15" i="1"/>
  <c r="G14" i="1"/>
  <c r="D14" i="1"/>
  <c r="G13" i="1"/>
  <c r="I13" i="1" s="1"/>
  <c r="F13" i="1"/>
  <c r="H13" i="1" s="1"/>
  <c r="H12" i="1"/>
  <c r="G12" i="1"/>
  <c r="I12" i="1" s="1"/>
  <c r="G11" i="1"/>
  <c r="F11" i="1"/>
  <c r="D11" i="1"/>
  <c r="G10" i="1"/>
  <c r="D10" i="1"/>
  <c r="G9" i="1"/>
  <c r="D9" i="1"/>
  <c r="H9" i="1" s="1"/>
  <c r="H8" i="1"/>
  <c r="G8" i="1"/>
  <c r="I8" i="1" s="1"/>
  <c r="H7" i="1"/>
  <c r="G7" i="1"/>
  <c r="I7" i="1" s="1"/>
  <c r="C10" i="2" l="1"/>
  <c r="C11" i="2" s="1"/>
  <c r="J49" i="1"/>
  <c r="I14" i="1"/>
  <c r="J29" i="1"/>
  <c r="J48" i="1"/>
  <c r="J50" i="1"/>
  <c r="J46" i="1"/>
  <c r="I11" i="1"/>
  <c r="J47" i="1"/>
  <c r="J8" i="1"/>
  <c r="I9" i="1"/>
  <c r="J9" i="1" s="1"/>
  <c r="H15" i="1"/>
  <c r="J22" i="1"/>
  <c r="I10" i="1"/>
  <c r="J30" i="1"/>
  <c r="J31" i="1"/>
  <c r="H11" i="1"/>
  <c r="J13" i="1"/>
  <c r="J52" i="1"/>
  <c r="H14" i="1"/>
  <c r="J7" i="1"/>
  <c r="H10" i="1"/>
  <c r="J12" i="1"/>
  <c r="J21" i="1"/>
  <c r="J51" i="1"/>
  <c r="J39" i="1"/>
  <c r="J40" i="1"/>
  <c r="J32" i="1"/>
  <c r="J14" i="1" l="1"/>
  <c r="J11" i="1"/>
  <c r="J23" i="1"/>
  <c r="J10" i="1"/>
  <c r="J41" i="1"/>
  <c r="J53" i="1"/>
  <c r="J33" i="1"/>
  <c r="I15" i="1"/>
  <c r="J15" i="1" s="1"/>
  <c r="J16" i="1" l="1"/>
  <c r="J55" i="1" s="1"/>
</calcChain>
</file>

<file path=xl/sharedStrings.xml><?xml version="1.0" encoding="utf-8"?>
<sst xmlns="http://schemas.openxmlformats.org/spreadsheetml/2006/main" count="148" uniqueCount="77">
  <si>
    <t xml:space="preserve">Tiszacsege, Templom utca (hrsz.: 98.) és Tompa utca (hrsz.: 97.) </t>
  </si>
  <si>
    <t>Temető és Kossuth utcák közé eső szakasz burkolatfelújítása</t>
  </si>
  <si>
    <t>21. Irtás, föld- és sziklamunka</t>
  </si>
  <si>
    <t>sorszám</t>
  </si>
  <si>
    <t>tételszám</t>
  </si>
  <si>
    <t>tétel megnevezése</t>
  </si>
  <si>
    <t>mennyiség</t>
  </si>
  <si>
    <t>mennyiségi egység</t>
  </si>
  <si>
    <t>anyag egységár</t>
  </si>
  <si>
    <t>díj egységár</t>
  </si>
  <si>
    <t>anyag összesen</t>
  </si>
  <si>
    <t>díj összesen</t>
  </si>
  <si>
    <t>összesen</t>
  </si>
  <si>
    <t>21-007-2.1.1.2.9-0990001</t>
  </si>
  <si>
    <t>Földkitermelés bevágásban vagy anyagnyerő helyen és töltés- vagy depóniakészítés tömörítés nélkül, gépi erővel, 18%-os terephajlásig, I-IV. oszt. talajban, szállítással, 1600,1-3400,0 m között, 3200,1-3400,0 m között Szállító útvonal öntözése FÖLDKITERMELÉS</t>
  </si>
  <si>
    <r>
      <t>m</t>
    </r>
    <r>
      <rPr>
        <vertAlign val="superscript"/>
        <sz val="10"/>
        <rFont val="Arial"/>
        <family val="2"/>
        <charset val="238"/>
      </rPr>
      <t>3</t>
    </r>
  </si>
  <si>
    <t>21-004-5.1.1.1</t>
  </si>
  <si>
    <t>Tükörkészítés tömörítés nélkül, sík felületen gépi erővel, kiegészítő kézi munkával talajosztály: I-IV.</t>
  </si>
  <si>
    <r>
      <t>m</t>
    </r>
    <r>
      <rPr>
        <vertAlign val="superscript"/>
        <sz val="10"/>
        <rFont val="Arial"/>
        <family val="2"/>
        <charset val="238"/>
      </rPr>
      <t>2</t>
    </r>
  </si>
  <si>
    <t>21-008-2.1.3</t>
  </si>
  <si>
    <t>Tömörítés bármely tömörítési osztályban gépi erővel, nagy felületen, tömörségi fok: 95%</t>
  </si>
  <si>
    <t>21-008-3.1.1</t>
  </si>
  <si>
    <t>Simító hengerlés a földmű (tükör és padka) felületén, gépi erővel, 3,0 m szélességig</t>
  </si>
  <si>
    <t>21-004-7.1</t>
  </si>
  <si>
    <t>Padka és elválasztó sáv készítése, felületrendezés tömörítéssel, helyszínről szállított anyagból, gépi erővel, kiegészítő kézi munkával, minősített földanyagból</t>
  </si>
  <si>
    <t>21-004-6.2</t>
  </si>
  <si>
    <t>Padkarendezés gépi erővel, kiegészítő kézi munkával, I-IV. oszt. talajban, vastagság 10,1-20,0 cm között</t>
  </si>
  <si>
    <t>21-004-4.1.2-0120723</t>
  </si>
  <si>
    <t>Talajjavító réteg készítése vonalas létesítményeknél, 3,00 m szélességig vagy építményen belül, osztályozatlan kavicsból Természetes szemmegoszlású kavics, THK  0/32 Q-TT, Ártánd [vagy ezzel műszakilag egyenértékű]</t>
  </si>
  <si>
    <t>Tömörítés bármely tömörítési osztályban gépi erővel, nagy felületen, tömörségi fok: 95%, M22</t>
  </si>
  <si>
    <t>db</t>
  </si>
  <si>
    <t>ÖSSZESEN:</t>
  </si>
  <si>
    <t>61. Útburkolat alap és makadámburkolat építése</t>
  </si>
  <si>
    <t>Telepen kevert hidraulikus vagy vegyes kötőanyagú stabilizált réteg készítése, 2,00 m-nél nagyobb szélességben, CKt-2 vagy CTt-2 jelű keverékből CKt-T2 jelű, cement kötőanyagú homokos kavics, Gy-R40 (70/100) bitumenemulzió (új név: C 40 B1) [vagy ezzel műszakilag egyenértékű]</t>
  </si>
  <si>
    <t>61-003-2.1-1710010</t>
  </si>
  <si>
    <t>Mechanikailag stabilizált alapréteg készítése útgyaluval, M22 jelű, 15 cm vastagságban Útépítési zúzottkő, M22 Colas-Északkő, Tarcal [vagy ezzel műszakilag egyenértékű] nemesített útpadka</t>
  </si>
  <si>
    <t>m</t>
  </si>
  <si>
    <t>63. Bitumenes alap és makadámburkolat készítése</t>
  </si>
  <si>
    <t>Aszfalt vágása</t>
  </si>
  <si>
    <t>Aszfaltburkolatok felső rétegének lemaratása, hideg eljárással</t>
  </si>
  <si>
    <t>Egyéb közutak bitumenes burkolatának készítése, hengerelt aszfalt kötőréteg készítése (AC),  az alapréteg szennyezettségének előzetes eltávolításával, bitumenemulziós permetezéssel, 3,2 méter szélességig, AC 11 kötő (N) aszfaltkeverékből, 5 cm vastagságban terítve</t>
  </si>
  <si>
    <t>63-103-1.31.1.3</t>
  </si>
  <si>
    <t>Egyéb közutak bitumenes burkolatának készítése, hengerelt aszfalt kopóréteg készítése (AC), az alatta lévő réteg felületének előzetes letakarításával és bitumenes permetezéssel, 3,2 méter szélességig, AC 11 kopó (N) aszfaltkeverékből, 4 cm vastagságban terítve</t>
  </si>
  <si>
    <t>68. Útpályatartozékok készítése</t>
  </si>
  <si>
    <t>68-002-1.1</t>
  </si>
  <si>
    <t>Közúti jelző- és útbaigazító táblák fémanyagúoszlopainak elhelyezése betonalappal,földmunkával, I-IV. osztályú talajban, 89 mm átmérőjű alumínium oszlop, 1,5-5,5 m hosszú, előregyártott betonalappal</t>
  </si>
  <si>
    <t>68-002-2.1</t>
  </si>
  <si>
    <t>Közúti jelző- és útbaigazító táblák felszerelése, útvonaltípust, elsőbbséget szabályozó, utasítást adó, tilalmi, tilalmat, veszélyt, tájékoztatást adó jelzőtáblák és útbaigazítást adó táblák, 2-2 bilincskészlettel</t>
  </si>
  <si>
    <t>Egyéb munkák</t>
  </si>
  <si>
    <t>K-001</t>
  </si>
  <si>
    <t>Építés alatti forgalomkorlátozás</t>
  </si>
  <si>
    <t>ütem</t>
  </si>
  <si>
    <t>Burkolt kapubejárók korrekciója</t>
  </si>
  <si>
    <t>K-002</t>
  </si>
  <si>
    <t>Geodéziai kitűzés</t>
  </si>
  <si>
    <t>K-003</t>
  </si>
  <si>
    <t>Közút nem közlekedési célú igénybevétele</t>
  </si>
  <si>
    <t>nap</t>
  </si>
  <si>
    <t>K-004</t>
  </si>
  <si>
    <t>Szakfelügyeletek</t>
  </si>
  <si>
    <t>Aknafedlapok szintbehelyezése</t>
  </si>
  <si>
    <t>Árok betemetése, csőáteresz elhelyezése</t>
  </si>
  <si>
    <r>
      <rPr>
        <b/>
        <u/>
        <sz val="14"/>
        <rFont val="Times New Roman"/>
        <family val="1"/>
        <charset val="238"/>
      </rPr>
      <t>TERVEZŐI KÖLTSÉGVETÉS KIÍRÁS ÖSSZESÍTŐ</t>
    </r>
    <r>
      <rPr>
        <b/>
        <u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 xml:space="preserve">
 </t>
    </r>
  </si>
  <si>
    <r>
      <rPr>
        <b/>
        <sz val="12"/>
        <rFont val="Times New Roman"/>
        <family val="1"/>
        <charset val="238"/>
      </rPr>
      <t>Tiszacsege, Templom utca (hrsz.: 98.) és Tompa utca (hrsz.: 97.)</t>
    </r>
    <r>
      <rPr>
        <sz val="12"/>
        <rFont val="Times New Roman"/>
        <family val="1"/>
        <charset val="238"/>
      </rPr>
      <t xml:space="preserve">                 Temető és Kossuth utcák közé eső szakasz burkolatfelújításához</t>
    </r>
  </si>
  <si>
    <t>ÖSSZESEN NETTÓ:</t>
  </si>
  <si>
    <t>ÖSSZESEN BRUTTÓ:</t>
  </si>
  <si>
    <t>Ajánlatkérő:</t>
  </si>
  <si>
    <t>Ajánlattevő:</t>
  </si>
  <si>
    <t>Név: Tiszacsege Város Önkormányzata</t>
  </si>
  <si>
    <t>Cím: 4066 Tiszacsege, Kossuth u. 5.</t>
  </si>
  <si>
    <t xml:space="preserve">Név: </t>
  </si>
  <si>
    <t>Cím:</t>
  </si>
  <si>
    <t>Adószám:</t>
  </si>
  <si>
    <t>Adószám: 15728616-2-09</t>
  </si>
  <si>
    <t xml:space="preserve">Ajánlat érvényessége: </t>
  </si>
  <si>
    <t>Kiállítás dátuma:</t>
  </si>
  <si>
    <t>aláírás+bélyegző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</si>
</sst>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u/>
      <sz val="10"/>
      <name val="Arial"/>
      <family val="2"/>
      <charset val="238"/>
    </font>
    <font>
      <sz val="10"/>
      <color rgb="FF222222"/>
      <name val="Arial"/>
      <family val="2"/>
      <charset val="238"/>
    </font>
    <font>
      <sz val="12"/>
      <color theme="1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/>
    </xf>
    <xf numFmtId="4" fontId="3" fillId="0" borderId="2" xfId="0" applyNumberFormat="1" applyFont="1" applyBorder="1" applyAlignment="1">
      <alignment horizontal="center" vertical="center" textRotation="90" wrapText="1"/>
    </xf>
    <xf numFmtId="4" fontId="3" fillId="0" borderId="3" xfId="0" applyNumberFormat="1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255" wrapText="1"/>
    </xf>
    <xf numFmtId="0" fontId="0" fillId="0" borderId="5" xfId="0" applyBorder="1" applyAlignment="1">
      <alignment horizontal="left" vertical="center" wrapText="1"/>
    </xf>
    <xf numFmtId="0" fontId="4" fillId="0" borderId="5" xfId="0" applyFont="1" applyBorder="1" applyAlignment="1">
      <alignment vertical="top" wrapText="1"/>
    </xf>
    <xf numFmtId="164" fontId="4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horizontal="center" vertical="center" textRotation="255" wrapText="1"/>
    </xf>
    <xf numFmtId="0" fontId="0" fillId="0" borderId="8" xfId="0" applyBorder="1" applyAlignment="1">
      <alignment horizontal="left" vertical="center" wrapText="1"/>
    </xf>
    <xf numFmtId="0" fontId="4" fillId="0" borderId="8" xfId="0" applyFont="1" applyBorder="1" applyAlignment="1">
      <alignment vertical="top" wrapText="1"/>
    </xf>
    <xf numFmtId="164" fontId="4" fillId="0" borderId="8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vertical="center"/>
    </xf>
    <xf numFmtId="0" fontId="4" fillId="0" borderId="8" xfId="0" applyFont="1" applyBorder="1" applyAlignment="1">
      <alignment horizontal="justify" vertical="top"/>
    </xf>
    <xf numFmtId="0" fontId="4" fillId="0" borderId="8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top"/>
    </xf>
    <xf numFmtId="164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3" fontId="3" fillId="0" borderId="15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5" xfId="0" applyBorder="1" applyAlignment="1">
      <alignment vertical="center" wrapText="1"/>
    </xf>
    <xf numFmtId="0" fontId="4" fillId="0" borderId="5" xfId="0" applyFont="1" applyBorder="1" applyAlignment="1">
      <alignment wrapText="1"/>
    </xf>
    <xf numFmtId="0" fontId="4" fillId="0" borderId="8" xfId="0" applyFont="1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center" vertical="center" textRotation="255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left" wrapText="1"/>
    </xf>
    <xf numFmtId="0" fontId="4" fillId="0" borderId="11" xfId="0" applyFont="1" applyBorder="1" applyAlignment="1">
      <alignment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0" xfId="0" applyNumberFormat="1" applyAlignment="1">
      <alignment vertical="center" wrapText="1"/>
    </xf>
    <xf numFmtId="0" fontId="4" fillId="0" borderId="0" xfId="0" applyFont="1"/>
    <xf numFmtId="4" fontId="3" fillId="0" borderId="0" xfId="0" applyNumberFormat="1" applyFont="1"/>
    <xf numFmtId="0" fontId="4" fillId="0" borderId="4" xfId="0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/>
    </xf>
    <xf numFmtId="0" fontId="11" fillId="0" borderId="0" xfId="0" applyFont="1"/>
    <xf numFmtId="0" fontId="1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horizontal="right"/>
    </xf>
    <xf numFmtId="0" fontId="14" fillId="0" borderId="0" xfId="0" applyFont="1"/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lles.timea/Documents/2022-ben%20beadott/&#218;t%20fel&#250;j&#237;t&#225;s/Tiszacsege,%20R&#225;k&#243;czi%20&#233;s%20Templom%20utca%20fel&#250;j&#237;t&#225;s%20&#225;razatlan%20202005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"/>
      <sheetName val="Összesítő Rákóczi"/>
      <sheetName val="tételek Rákóczi"/>
      <sheetName val="Összesítő Templom"/>
      <sheetName val="tételek Templom"/>
    </sheetNames>
    <sheetDataSet>
      <sheetData sheetId="0"/>
      <sheetData sheetId="1"/>
      <sheetData sheetId="2">
        <row r="7">
          <cell r="G7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3">
          <cell r="F13">
            <v>0</v>
          </cell>
          <cell r="G13">
            <v>0</v>
          </cell>
        </row>
        <row r="14">
          <cell r="G14">
            <v>0</v>
          </cell>
        </row>
        <row r="15">
          <cell r="F15">
            <v>0</v>
          </cell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30">
          <cell r="F30">
            <v>0</v>
          </cell>
          <cell r="G30">
            <v>0</v>
          </cell>
        </row>
        <row r="67">
          <cell r="G67">
            <v>0</v>
          </cell>
        </row>
        <row r="68">
          <cell r="G68">
            <v>0</v>
          </cell>
        </row>
        <row r="71">
          <cell r="F71">
            <v>0</v>
          </cell>
          <cell r="G71">
            <v>0</v>
          </cell>
        </row>
        <row r="90">
          <cell r="F90">
            <v>0</v>
          </cell>
          <cell r="G90">
            <v>0</v>
          </cell>
        </row>
        <row r="91">
          <cell r="F91">
            <v>0</v>
          </cell>
          <cell r="G91">
            <v>0</v>
          </cell>
        </row>
        <row r="101">
          <cell r="G101">
            <v>0</v>
          </cell>
        </row>
        <row r="106">
          <cell r="G106">
            <v>0</v>
          </cell>
        </row>
        <row r="108">
          <cell r="G108">
            <v>0</v>
          </cell>
        </row>
      </sheetData>
      <sheetData sheetId="3"/>
      <sheetData sheetId="4">
        <row r="22">
          <cell r="J22">
            <v>0</v>
          </cell>
        </row>
        <row r="32">
          <cell r="J32">
            <v>0</v>
          </cell>
        </row>
        <row r="72">
          <cell r="J72">
            <v>0</v>
          </cell>
        </row>
        <row r="96">
          <cell r="J96">
            <v>0</v>
          </cell>
        </row>
        <row r="134">
          <cell r="J1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tabSelected="1" workbookViewId="0">
      <selection activeCell="J16" sqref="J16"/>
    </sheetView>
  </sheetViews>
  <sheetFormatPr defaultRowHeight="15" x14ac:dyDescent="0.25"/>
  <cols>
    <col min="1" max="1" width="4.7109375" style="2" customWidth="1"/>
    <col min="2" max="2" width="13.140625" style="2" hidden="1" customWidth="1"/>
    <col min="3" max="3" width="40.140625" style="2" customWidth="1"/>
    <col min="4" max="4" width="8.140625" style="3" bestFit="1" customWidth="1"/>
    <col min="5" max="5" width="5.7109375" style="4" customWidth="1"/>
    <col min="6" max="6" width="9.85546875" style="4" bestFit="1" customWidth="1"/>
    <col min="7" max="7" width="8.140625" style="4" bestFit="1" customWidth="1"/>
    <col min="8" max="8" width="10.140625" style="4" bestFit="1" customWidth="1"/>
    <col min="9" max="9" width="9.85546875" style="4" bestFit="1" customWidth="1"/>
    <col min="10" max="10" width="12.7109375" style="4" customWidth="1"/>
  </cols>
  <sheetData>
    <row r="1" spans="1:10" ht="16.5" x14ac:dyDescent="0.25">
      <c r="A1" s="1" t="s">
        <v>0</v>
      </c>
    </row>
    <row r="2" spans="1:10" ht="16.5" x14ac:dyDescent="0.25">
      <c r="A2" s="1" t="s">
        <v>1</v>
      </c>
    </row>
    <row r="4" spans="1:10" ht="15.75" x14ac:dyDescent="0.25">
      <c r="A4" s="5" t="s">
        <v>2</v>
      </c>
    </row>
    <row r="5" spans="1:10" ht="15.75" thickBot="1" x14ac:dyDescent="0.3"/>
    <row r="6" spans="1:10" ht="57.75" thickBot="1" x14ac:dyDescent="0.3">
      <c r="A6" s="6" t="s">
        <v>3</v>
      </c>
      <c r="B6" s="7" t="s">
        <v>4</v>
      </c>
      <c r="C6" s="7" t="s">
        <v>5</v>
      </c>
      <c r="D6" s="8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10" t="s">
        <v>12</v>
      </c>
    </row>
    <row r="7" spans="1:10" ht="89.25" x14ac:dyDescent="0.25">
      <c r="A7" s="11">
        <v>1</v>
      </c>
      <c r="B7" s="12" t="s">
        <v>13</v>
      </c>
      <c r="C7" s="13" t="s">
        <v>14</v>
      </c>
      <c r="D7" s="14">
        <v>57.6</v>
      </c>
      <c r="E7" s="15" t="s">
        <v>15</v>
      </c>
      <c r="F7" s="16">
        <v>0</v>
      </c>
      <c r="G7" s="16">
        <f>'[1]tételek Rákóczi'!G7</f>
        <v>0</v>
      </c>
      <c r="H7" s="16">
        <f>D7*F7</f>
        <v>0</v>
      </c>
      <c r="I7" s="16">
        <f>D7*G7</f>
        <v>0</v>
      </c>
      <c r="J7" s="17">
        <f>H7+I7</f>
        <v>0</v>
      </c>
    </row>
    <row r="8" spans="1:10" ht="38.25" x14ac:dyDescent="0.25">
      <c r="A8" s="18">
        <v>2</v>
      </c>
      <c r="B8" s="19" t="s">
        <v>16</v>
      </c>
      <c r="C8" s="25" t="s">
        <v>17</v>
      </c>
      <c r="D8" s="21">
        <v>144</v>
      </c>
      <c r="E8" s="22" t="s">
        <v>18</v>
      </c>
      <c r="F8" s="23">
        <v>0</v>
      </c>
      <c r="G8" s="23">
        <f>'[1]tételek Rákóczi'!G10</f>
        <v>0</v>
      </c>
      <c r="H8" s="23">
        <f t="shared" ref="H8:H15" si="0">D8*F8</f>
        <v>0</v>
      </c>
      <c r="I8" s="23">
        <f t="shared" ref="I8:I15" si="1">D8*G8</f>
        <v>0</v>
      </c>
      <c r="J8" s="24">
        <f t="shared" ref="J8:J15" si="2">H8+I8</f>
        <v>0</v>
      </c>
    </row>
    <row r="9" spans="1:10" ht="25.5" x14ac:dyDescent="0.25">
      <c r="A9" s="18">
        <v>3</v>
      </c>
      <c r="B9" s="19" t="s">
        <v>19</v>
      </c>
      <c r="C9" s="25" t="s">
        <v>20</v>
      </c>
      <c r="D9" s="21">
        <f>0.5*D8</f>
        <v>72</v>
      </c>
      <c r="E9" s="22" t="s">
        <v>15</v>
      </c>
      <c r="F9" s="23">
        <v>0</v>
      </c>
      <c r="G9" s="23">
        <f>'[1]tételek Rákóczi'!G11</f>
        <v>0</v>
      </c>
      <c r="H9" s="23">
        <f t="shared" si="0"/>
        <v>0</v>
      </c>
      <c r="I9" s="23">
        <f t="shared" si="1"/>
        <v>0</v>
      </c>
      <c r="J9" s="24">
        <f t="shared" si="2"/>
        <v>0</v>
      </c>
    </row>
    <row r="10" spans="1:10" ht="26.25" x14ac:dyDescent="0.25">
      <c r="A10" s="18">
        <v>4</v>
      </c>
      <c r="B10" s="19" t="s">
        <v>21</v>
      </c>
      <c r="C10" s="26" t="s">
        <v>22</v>
      </c>
      <c r="D10" s="21">
        <f>D8</f>
        <v>144</v>
      </c>
      <c r="E10" s="22" t="s">
        <v>18</v>
      </c>
      <c r="F10" s="23">
        <v>0</v>
      </c>
      <c r="G10" s="23">
        <f>'[1]tételek Rákóczi'!G12</f>
        <v>0</v>
      </c>
      <c r="H10" s="23">
        <f t="shared" si="0"/>
        <v>0</v>
      </c>
      <c r="I10" s="23">
        <f t="shared" si="1"/>
        <v>0</v>
      </c>
      <c r="J10" s="24">
        <f t="shared" si="2"/>
        <v>0</v>
      </c>
    </row>
    <row r="11" spans="1:10" ht="51.75" x14ac:dyDescent="0.25">
      <c r="A11" s="18">
        <v>5</v>
      </c>
      <c r="B11" s="19" t="s">
        <v>23</v>
      </c>
      <c r="C11" s="26" t="s">
        <v>24</v>
      </c>
      <c r="D11" s="21">
        <f>D12*0.05</f>
        <v>31</v>
      </c>
      <c r="E11" s="22" t="s">
        <v>15</v>
      </c>
      <c r="F11" s="23">
        <f>'[1]tételek Rákóczi'!F13</f>
        <v>0</v>
      </c>
      <c r="G11" s="23">
        <f>'[1]tételek Rákóczi'!G13</f>
        <v>0</v>
      </c>
      <c r="H11" s="23">
        <f t="shared" si="0"/>
        <v>0</v>
      </c>
      <c r="I11" s="23">
        <f t="shared" si="1"/>
        <v>0</v>
      </c>
      <c r="J11" s="24">
        <f t="shared" si="2"/>
        <v>0</v>
      </c>
    </row>
    <row r="12" spans="1:10" ht="38.25" x14ac:dyDescent="0.25">
      <c r="A12" s="18">
        <v>6</v>
      </c>
      <c r="B12" s="19" t="s">
        <v>25</v>
      </c>
      <c r="C12" s="25" t="s">
        <v>26</v>
      </c>
      <c r="D12" s="21">
        <v>620</v>
      </c>
      <c r="E12" s="22" t="s">
        <v>18</v>
      </c>
      <c r="F12" s="23">
        <v>0</v>
      </c>
      <c r="G12" s="23">
        <f>'[1]tételek Rákóczi'!G14</f>
        <v>0</v>
      </c>
      <c r="H12" s="23">
        <f t="shared" si="0"/>
        <v>0</v>
      </c>
      <c r="I12" s="23">
        <f t="shared" si="1"/>
        <v>0</v>
      </c>
      <c r="J12" s="24">
        <f t="shared" si="2"/>
        <v>0</v>
      </c>
    </row>
    <row r="13" spans="1:10" ht="76.5" x14ac:dyDescent="0.25">
      <c r="A13" s="18">
        <v>7</v>
      </c>
      <c r="B13" s="19" t="s">
        <v>27</v>
      </c>
      <c r="C13" s="20" t="s">
        <v>28</v>
      </c>
      <c r="D13" s="21">
        <v>28.8</v>
      </c>
      <c r="E13" s="22" t="s">
        <v>15</v>
      </c>
      <c r="F13" s="23">
        <f>'[1]tételek Rákóczi'!F15</f>
        <v>0</v>
      </c>
      <c r="G13" s="23">
        <f>'[1]tételek Rákóczi'!G15</f>
        <v>0</v>
      </c>
      <c r="H13" s="23">
        <f t="shared" si="0"/>
        <v>0</v>
      </c>
      <c r="I13" s="23">
        <f t="shared" si="1"/>
        <v>0</v>
      </c>
      <c r="J13" s="24">
        <f t="shared" si="2"/>
        <v>0</v>
      </c>
    </row>
    <row r="14" spans="1:10" ht="25.5" x14ac:dyDescent="0.25">
      <c r="A14" s="18">
        <v>8</v>
      </c>
      <c r="B14" s="19" t="s">
        <v>19</v>
      </c>
      <c r="C14" s="25" t="s">
        <v>20</v>
      </c>
      <c r="D14" s="21">
        <f>D13</f>
        <v>28.8</v>
      </c>
      <c r="E14" s="22" t="s">
        <v>15</v>
      </c>
      <c r="F14" s="23">
        <v>0</v>
      </c>
      <c r="G14" s="23">
        <f>'[1]tételek Rákóczi'!G16</f>
        <v>0</v>
      </c>
      <c r="H14" s="23">
        <f>D14*F14</f>
        <v>0</v>
      </c>
      <c r="I14" s="23">
        <f>D14*G14</f>
        <v>0</v>
      </c>
      <c r="J14" s="24">
        <f>H14+I14</f>
        <v>0</v>
      </c>
    </row>
    <row r="15" spans="1:10" ht="39" thickBot="1" x14ac:dyDescent="0.3">
      <c r="A15" s="27">
        <v>9</v>
      </c>
      <c r="B15" s="28" t="s">
        <v>19</v>
      </c>
      <c r="C15" s="29" t="s">
        <v>29</v>
      </c>
      <c r="D15" s="30">
        <v>36.5</v>
      </c>
      <c r="E15" s="31" t="s">
        <v>15</v>
      </c>
      <c r="F15" s="32">
        <v>0</v>
      </c>
      <c r="G15" s="32">
        <f>'[1]tételek Rákóczi'!G17</f>
        <v>0</v>
      </c>
      <c r="H15" s="32">
        <f t="shared" si="0"/>
        <v>0</v>
      </c>
      <c r="I15" s="32">
        <f t="shared" si="1"/>
        <v>0</v>
      </c>
      <c r="J15" s="33">
        <f t="shared" si="2"/>
        <v>0</v>
      </c>
    </row>
    <row r="16" spans="1:10" ht="15.75" thickBot="1" x14ac:dyDescent="0.3">
      <c r="A16" s="77" t="s">
        <v>31</v>
      </c>
      <c r="B16" s="77"/>
      <c r="C16" s="77"/>
      <c r="D16" s="77"/>
      <c r="E16" s="77"/>
      <c r="F16" s="77"/>
      <c r="G16" s="35"/>
      <c r="H16" s="35"/>
      <c r="I16" s="35"/>
      <c r="J16" s="36">
        <f>SUM(J7:J15)</f>
        <v>0</v>
      </c>
    </row>
    <row r="17" spans="1:10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7"/>
    </row>
    <row r="18" spans="1:10" ht="15.75" x14ac:dyDescent="0.25">
      <c r="A18" s="5" t="s">
        <v>32</v>
      </c>
    </row>
    <row r="19" spans="1:10" ht="15.75" thickBot="1" x14ac:dyDescent="0.3"/>
    <row r="20" spans="1:10" ht="57.75" thickBot="1" x14ac:dyDescent="0.3">
      <c r="A20" s="6" t="s">
        <v>3</v>
      </c>
      <c r="B20" s="7" t="s">
        <v>4</v>
      </c>
      <c r="C20" s="7" t="s">
        <v>5</v>
      </c>
      <c r="D20" s="8" t="s">
        <v>6</v>
      </c>
      <c r="E20" s="9" t="s">
        <v>7</v>
      </c>
      <c r="F20" s="9" t="s">
        <v>8</v>
      </c>
      <c r="G20" s="9" t="s">
        <v>9</v>
      </c>
      <c r="H20" s="9" t="s">
        <v>10</v>
      </c>
      <c r="I20" s="9" t="s">
        <v>11</v>
      </c>
      <c r="J20" s="10" t="s">
        <v>12</v>
      </c>
    </row>
    <row r="21" spans="1:10" ht="89.25" x14ac:dyDescent="0.25">
      <c r="A21" s="11">
        <v>1</v>
      </c>
      <c r="B21" s="38"/>
      <c r="C21" s="39" t="s">
        <v>33</v>
      </c>
      <c r="D21" s="14">
        <v>21.6</v>
      </c>
      <c r="E21" s="15" t="s">
        <v>15</v>
      </c>
      <c r="F21" s="16">
        <v>0</v>
      </c>
      <c r="G21" s="16">
        <v>0</v>
      </c>
      <c r="H21" s="16">
        <f>D21*F21</f>
        <v>0</v>
      </c>
      <c r="I21" s="16">
        <f>D21*G21</f>
        <v>0</v>
      </c>
      <c r="J21" s="17">
        <f>H21+I21</f>
        <v>0</v>
      </c>
    </row>
    <row r="22" spans="1:10" ht="64.5" thickBot="1" x14ac:dyDescent="0.3">
      <c r="A22" s="27">
        <v>2</v>
      </c>
      <c r="B22" s="42" t="s">
        <v>34</v>
      </c>
      <c r="C22" s="29" t="s">
        <v>35</v>
      </c>
      <c r="D22" s="30">
        <v>36.450000000000003</v>
      </c>
      <c r="E22" s="31" t="s">
        <v>15</v>
      </c>
      <c r="F22" s="32">
        <f>'[1]tételek Rákóczi'!F30</f>
        <v>0</v>
      </c>
      <c r="G22" s="32">
        <f>'[1]tételek Rákóczi'!G30</f>
        <v>0</v>
      </c>
      <c r="H22" s="32">
        <f>D22*F22</f>
        <v>0</v>
      </c>
      <c r="I22" s="32">
        <f>D22*G22</f>
        <v>0</v>
      </c>
      <c r="J22" s="33">
        <f>H22+I22</f>
        <v>0</v>
      </c>
    </row>
    <row r="23" spans="1:10" ht="15.75" thickBot="1" x14ac:dyDescent="0.3">
      <c r="A23" s="77" t="s">
        <v>31</v>
      </c>
      <c r="B23" s="77"/>
      <c r="C23" s="77"/>
      <c r="D23" s="77"/>
      <c r="E23" s="77"/>
      <c r="F23" s="77"/>
      <c r="G23" s="35"/>
      <c r="H23" s="35"/>
      <c r="I23" s="35"/>
      <c r="J23" s="36">
        <f>SUM(J21:J22)</f>
        <v>0</v>
      </c>
    </row>
    <row r="24" spans="1:10" x14ac:dyDescent="0.25">
      <c r="C24" s="43"/>
    </row>
    <row r="25" spans="1:10" x14ac:dyDescent="0.25">
      <c r="C25" s="43"/>
    </row>
    <row r="26" spans="1:10" ht="15.75" x14ac:dyDescent="0.25">
      <c r="A26" s="5" t="s">
        <v>37</v>
      </c>
    </row>
    <row r="27" spans="1:10" ht="15.75" thickBot="1" x14ac:dyDescent="0.3"/>
    <row r="28" spans="1:10" ht="57.75" thickBot="1" x14ac:dyDescent="0.3">
      <c r="A28" s="6" t="s">
        <v>3</v>
      </c>
      <c r="B28" s="7" t="s">
        <v>4</v>
      </c>
      <c r="C28" s="7" t="s">
        <v>5</v>
      </c>
      <c r="D28" s="8" t="s">
        <v>6</v>
      </c>
      <c r="E28" s="9" t="s">
        <v>7</v>
      </c>
      <c r="F28" s="9" t="s">
        <v>8</v>
      </c>
      <c r="G28" s="9" t="s">
        <v>9</v>
      </c>
      <c r="H28" s="9" t="s">
        <v>10</v>
      </c>
      <c r="I28" s="9" t="s">
        <v>11</v>
      </c>
      <c r="J28" s="10" t="s">
        <v>12</v>
      </c>
    </row>
    <row r="29" spans="1:10" x14ac:dyDescent="0.25">
      <c r="A29" s="47">
        <v>1</v>
      </c>
      <c r="B29" s="44"/>
      <c r="C29" s="45" t="s">
        <v>38</v>
      </c>
      <c r="D29" s="14">
        <v>22</v>
      </c>
      <c r="E29" s="15" t="s">
        <v>36</v>
      </c>
      <c r="F29" s="16">
        <v>0</v>
      </c>
      <c r="G29" s="16">
        <f>'[1]tételek Rákóczi'!G67</f>
        <v>0</v>
      </c>
      <c r="H29" s="16">
        <f t="shared" ref="H29:H32" si="3">D29*F29</f>
        <v>0</v>
      </c>
      <c r="I29" s="16">
        <f t="shared" ref="I29:I32" si="4">D29*G29</f>
        <v>0</v>
      </c>
      <c r="J29" s="17">
        <f t="shared" ref="J29:J32" si="5">H29+I29</f>
        <v>0</v>
      </c>
    </row>
    <row r="30" spans="1:10" ht="26.25" x14ac:dyDescent="0.25">
      <c r="A30" s="41">
        <v>2</v>
      </c>
      <c r="B30" s="40"/>
      <c r="C30" s="26" t="s">
        <v>39</v>
      </c>
      <c r="D30" s="21">
        <v>45</v>
      </c>
      <c r="E30" s="22" t="s">
        <v>18</v>
      </c>
      <c r="F30" s="23">
        <v>0</v>
      </c>
      <c r="G30" s="23">
        <f>'[1]tételek Rákóczi'!G68</f>
        <v>0</v>
      </c>
      <c r="H30" s="23">
        <f t="shared" si="3"/>
        <v>0</v>
      </c>
      <c r="I30" s="23">
        <f t="shared" si="4"/>
        <v>0</v>
      </c>
      <c r="J30" s="24">
        <f t="shared" si="5"/>
        <v>0</v>
      </c>
    </row>
    <row r="31" spans="1:10" ht="89.25" x14ac:dyDescent="0.25">
      <c r="A31" s="41">
        <v>3</v>
      </c>
      <c r="B31" s="40"/>
      <c r="C31" s="20" t="s">
        <v>40</v>
      </c>
      <c r="D31" s="21">
        <v>8.64</v>
      </c>
      <c r="E31" s="22" t="s">
        <v>15</v>
      </c>
      <c r="F31" s="23">
        <v>0</v>
      </c>
      <c r="G31" s="23">
        <v>0</v>
      </c>
      <c r="H31" s="23">
        <f t="shared" si="3"/>
        <v>0</v>
      </c>
      <c r="I31" s="23">
        <f t="shared" si="4"/>
        <v>0</v>
      </c>
      <c r="J31" s="24">
        <f t="shared" si="5"/>
        <v>0</v>
      </c>
    </row>
    <row r="32" spans="1:10" ht="90" thickBot="1" x14ac:dyDescent="0.3">
      <c r="A32" s="27">
        <v>4</v>
      </c>
      <c r="B32" s="42" t="s">
        <v>41</v>
      </c>
      <c r="C32" s="34" t="s">
        <v>42</v>
      </c>
      <c r="D32" s="30">
        <v>57.75</v>
      </c>
      <c r="E32" s="31" t="s">
        <v>15</v>
      </c>
      <c r="F32" s="32">
        <f>'[1]tételek Rákóczi'!F71</f>
        <v>0</v>
      </c>
      <c r="G32" s="32">
        <f>'[1]tételek Rákóczi'!G71</f>
        <v>0</v>
      </c>
      <c r="H32" s="32">
        <f t="shared" si="3"/>
        <v>0</v>
      </c>
      <c r="I32" s="32">
        <f t="shared" si="4"/>
        <v>0</v>
      </c>
      <c r="J32" s="33">
        <f t="shared" si="5"/>
        <v>0</v>
      </c>
    </row>
    <row r="33" spans="1:10" ht="15.75" thickBot="1" x14ac:dyDescent="0.3">
      <c r="A33" s="77" t="s">
        <v>31</v>
      </c>
      <c r="B33" s="77"/>
      <c r="C33" s="77"/>
      <c r="D33" s="77"/>
      <c r="E33" s="77"/>
      <c r="F33" s="77"/>
      <c r="G33" s="35"/>
      <c r="H33" s="35"/>
      <c r="I33" s="35"/>
      <c r="J33" s="36">
        <f>SUM(J29:J32)</f>
        <v>0</v>
      </c>
    </row>
    <row r="34" spans="1:10" x14ac:dyDescent="0.25">
      <c r="A34" s="35"/>
      <c r="B34" s="35"/>
      <c r="C34" s="35"/>
      <c r="D34" s="35"/>
      <c r="E34" s="35"/>
      <c r="F34" s="35"/>
      <c r="G34" s="35"/>
      <c r="H34" s="35"/>
      <c r="I34" s="35"/>
      <c r="J34" s="37"/>
    </row>
    <row r="35" spans="1:10" x14ac:dyDescent="0.25">
      <c r="A35" s="48"/>
      <c r="B35" s="49"/>
      <c r="C35" s="50"/>
      <c r="D35" s="51"/>
      <c r="E35" s="52"/>
      <c r="F35" s="53"/>
      <c r="G35" s="53"/>
      <c r="H35" s="53"/>
      <c r="I35" s="53"/>
      <c r="J35" s="54"/>
    </row>
    <row r="36" spans="1:10" ht="15.75" x14ac:dyDescent="0.25">
      <c r="A36" s="5" t="s">
        <v>43</v>
      </c>
    </row>
    <row r="37" spans="1:10" ht="15.75" thickBot="1" x14ac:dyDescent="0.3"/>
    <row r="38" spans="1:10" ht="57.75" thickBot="1" x14ac:dyDescent="0.3">
      <c r="A38" s="6" t="s">
        <v>3</v>
      </c>
      <c r="B38" s="7" t="s">
        <v>4</v>
      </c>
      <c r="C38" s="7" t="s">
        <v>5</v>
      </c>
      <c r="D38" s="8" t="s">
        <v>6</v>
      </c>
      <c r="E38" s="9" t="s">
        <v>7</v>
      </c>
      <c r="F38" s="9" t="s">
        <v>8</v>
      </c>
      <c r="G38" s="9" t="s">
        <v>9</v>
      </c>
      <c r="H38" s="9" t="s">
        <v>10</v>
      </c>
      <c r="I38" s="9" t="s">
        <v>11</v>
      </c>
      <c r="J38" s="10" t="s">
        <v>12</v>
      </c>
    </row>
    <row r="39" spans="1:10" ht="64.5" x14ac:dyDescent="0.25">
      <c r="A39" s="47">
        <v>1</v>
      </c>
      <c r="B39" s="44" t="s">
        <v>44</v>
      </c>
      <c r="C39" s="55" t="s">
        <v>45</v>
      </c>
      <c r="D39" s="14">
        <v>4</v>
      </c>
      <c r="E39" s="15" t="s">
        <v>30</v>
      </c>
      <c r="F39" s="16">
        <f>'[1]tételek Rákóczi'!F90</f>
        <v>0</v>
      </c>
      <c r="G39" s="16">
        <f>'[1]tételek Rákóczi'!G90</f>
        <v>0</v>
      </c>
      <c r="H39" s="16">
        <f t="shared" ref="H39:H40" si="6">D39*F39</f>
        <v>0</v>
      </c>
      <c r="I39" s="16">
        <f t="shared" ref="I39:I40" si="7">D39*G39</f>
        <v>0</v>
      </c>
      <c r="J39" s="17">
        <f t="shared" ref="J39:J40" si="8">H39+I39</f>
        <v>0</v>
      </c>
    </row>
    <row r="40" spans="1:10" ht="64.5" x14ac:dyDescent="0.25">
      <c r="A40" s="27">
        <v>2</v>
      </c>
      <c r="B40" s="42" t="s">
        <v>46</v>
      </c>
      <c r="C40" s="56" t="s">
        <v>47</v>
      </c>
      <c r="D40" s="30">
        <v>4</v>
      </c>
      <c r="E40" s="31" t="s">
        <v>30</v>
      </c>
      <c r="F40" s="32">
        <f>'[1]tételek Rákóczi'!F91</f>
        <v>0</v>
      </c>
      <c r="G40" s="32">
        <f>'[1]tételek Rákóczi'!G91</f>
        <v>0</v>
      </c>
      <c r="H40" s="32">
        <f t="shared" si="6"/>
        <v>0</v>
      </c>
      <c r="I40" s="32">
        <f t="shared" si="7"/>
        <v>0</v>
      </c>
      <c r="J40" s="33">
        <f t="shared" si="8"/>
        <v>0</v>
      </c>
    </row>
    <row r="41" spans="1:10" ht="15.75" thickBot="1" x14ac:dyDescent="0.3">
      <c r="A41" s="77" t="s">
        <v>31</v>
      </c>
      <c r="B41" s="77"/>
      <c r="C41" s="77"/>
      <c r="D41" s="77"/>
      <c r="E41" s="77"/>
      <c r="F41" s="77"/>
      <c r="G41" s="35"/>
      <c r="H41" s="35"/>
      <c r="I41" s="35"/>
      <c r="J41" s="36">
        <f>SUM(J39:J40)</f>
        <v>0</v>
      </c>
    </row>
    <row r="42" spans="1:10" x14ac:dyDescent="0.25">
      <c r="A42" s="57"/>
      <c r="C42" s="58"/>
      <c r="D42" s="51"/>
      <c r="E42" s="52"/>
      <c r="F42" s="53"/>
      <c r="G42" s="53"/>
      <c r="H42" s="53"/>
      <c r="I42" s="53"/>
      <c r="J42" s="54"/>
    </row>
    <row r="43" spans="1:10" ht="15.75" x14ac:dyDescent="0.25">
      <c r="A43" s="5" t="s">
        <v>48</v>
      </c>
    </row>
    <row r="44" spans="1:10" ht="15.75" thickBot="1" x14ac:dyDescent="0.3"/>
    <row r="45" spans="1:10" ht="57.75" thickBot="1" x14ac:dyDescent="0.3">
      <c r="A45" s="6" t="s">
        <v>3</v>
      </c>
      <c r="B45" s="7" t="s">
        <v>4</v>
      </c>
      <c r="C45" s="7" t="s">
        <v>5</v>
      </c>
      <c r="D45" s="8" t="s">
        <v>6</v>
      </c>
      <c r="E45" s="9" t="s">
        <v>7</v>
      </c>
      <c r="F45" s="9" t="s">
        <v>8</v>
      </c>
      <c r="G45" s="9" t="s">
        <v>9</v>
      </c>
      <c r="H45" s="9" t="s">
        <v>10</v>
      </c>
      <c r="I45" s="9" t="s">
        <v>11</v>
      </c>
      <c r="J45" s="10" t="s">
        <v>12</v>
      </c>
    </row>
    <row r="46" spans="1:10" x14ac:dyDescent="0.25">
      <c r="A46" s="47">
        <v>1</v>
      </c>
      <c r="B46" s="59" t="s">
        <v>49</v>
      </c>
      <c r="C46" s="39" t="s">
        <v>50</v>
      </c>
      <c r="D46" s="14">
        <v>2</v>
      </c>
      <c r="E46" s="15" t="s">
        <v>51</v>
      </c>
      <c r="F46" s="16">
        <v>0</v>
      </c>
      <c r="G46" s="16">
        <f>'[1]tételek Rákóczi'!G101</f>
        <v>0</v>
      </c>
      <c r="H46" s="16">
        <f t="shared" ref="H46:H52" si="9">D46*F46</f>
        <v>0</v>
      </c>
      <c r="I46" s="16">
        <f t="shared" ref="I46:I52" si="10">D46*G46</f>
        <v>0</v>
      </c>
      <c r="J46" s="17">
        <f t="shared" ref="J46:J52" si="11">H46+I46</f>
        <v>0</v>
      </c>
    </row>
    <row r="47" spans="1:10" x14ac:dyDescent="0.25">
      <c r="A47" s="41">
        <v>2</v>
      </c>
      <c r="B47" s="60"/>
      <c r="C47" s="46" t="s">
        <v>52</v>
      </c>
      <c r="D47" s="21">
        <v>75.920050000000003</v>
      </c>
      <c r="E47" s="22" t="s">
        <v>36</v>
      </c>
      <c r="F47" s="23">
        <v>0</v>
      </c>
      <c r="G47" s="23">
        <v>0</v>
      </c>
      <c r="H47" s="23">
        <f t="shared" si="9"/>
        <v>0</v>
      </c>
      <c r="I47" s="23">
        <f t="shared" si="10"/>
        <v>0</v>
      </c>
      <c r="J47" s="24">
        <f t="shared" si="11"/>
        <v>0</v>
      </c>
    </row>
    <row r="48" spans="1:10" x14ac:dyDescent="0.25">
      <c r="A48" s="41">
        <v>3</v>
      </c>
      <c r="B48" s="60" t="s">
        <v>53</v>
      </c>
      <c r="C48" s="46" t="s">
        <v>54</v>
      </c>
      <c r="D48" s="21">
        <v>1110</v>
      </c>
      <c r="E48" s="22" t="s">
        <v>18</v>
      </c>
      <c r="F48" s="23">
        <v>0</v>
      </c>
      <c r="G48" s="23">
        <f>'[1]tételek Rákóczi'!G106</f>
        <v>0</v>
      </c>
      <c r="H48" s="23">
        <f t="shared" si="9"/>
        <v>0</v>
      </c>
      <c r="I48" s="23">
        <f t="shared" si="10"/>
        <v>0</v>
      </c>
      <c r="J48" s="24">
        <f t="shared" si="11"/>
        <v>0</v>
      </c>
    </row>
    <row r="49" spans="1:10" x14ac:dyDescent="0.25">
      <c r="A49" s="41">
        <v>4</v>
      </c>
      <c r="B49" s="60" t="s">
        <v>55</v>
      </c>
      <c r="C49" s="46" t="s">
        <v>56</v>
      </c>
      <c r="D49" s="21">
        <v>20</v>
      </c>
      <c r="E49" s="22" t="s">
        <v>57</v>
      </c>
      <c r="F49" s="23">
        <v>0</v>
      </c>
      <c r="G49" s="23">
        <v>0</v>
      </c>
      <c r="H49" s="23">
        <f t="shared" si="9"/>
        <v>0</v>
      </c>
      <c r="I49" s="23">
        <f t="shared" si="10"/>
        <v>0</v>
      </c>
      <c r="J49" s="24">
        <f t="shared" si="11"/>
        <v>0</v>
      </c>
    </row>
    <row r="50" spans="1:10" x14ac:dyDescent="0.25">
      <c r="A50" s="41">
        <v>5</v>
      </c>
      <c r="B50" s="60" t="s">
        <v>58</v>
      </c>
      <c r="C50" s="46" t="s">
        <v>59</v>
      </c>
      <c r="D50" s="21">
        <v>3</v>
      </c>
      <c r="E50" s="22" t="s">
        <v>30</v>
      </c>
      <c r="F50" s="23">
        <v>0</v>
      </c>
      <c r="G50" s="23">
        <f>'[1]tételek Rákóczi'!G108</f>
        <v>0</v>
      </c>
      <c r="H50" s="23">
        <f t="shared" si="9"/>
        <v>0</v>
      </c>
      <c r="I50" s="23">
        <f t="shared" si="10"/>
        <v>0</v>
      </c>
      <c r="J50" s="24">
        <f t="shared" si="11"/>
        <v>0</v>
      </c>
    </row>
    <row r="51" spans="1:10" x14ac:dyDescent="0.25">
      <c r="A51" s="41">
        <v>6</v>
      </c>
      <c r="B51" s="60"/>
      <c r="C51" s="46" t="s">
        <v>60</v>
      </c>
      <c r="D51" s="21">
        <v>4</v>
      </c>
      <c r="E51" s="22" t="s">
        <v>30</v>
      </c>
      <c r="F51" s="23">
        <v>0</v>
      </c>
      <c r="G51" s="23">
        <v>0</v>
      </c>
      <c r="H51" s="23">
        <f>D51*F51</f>
        <v>0</v>
      </c>
      <c r="I51" s="23">
        <f>D51*G51</f>
        <v>0</v>
      </c>
      <c r="J51" s="24">
        <f>H51+I51</f>
        <v>0</v>
      </c>
    </row>
    <row r="52" spans="1:10" ht="15.75" thickBot="1" x14ac:dyDescent="0.3">
      <c r="A52" s="27">
        <v>7</v>
      </c>
      <c r="B52" s="61"/>
      <c r="C52" s="34" t="s">
        <v>61</v>
      </c>
      <c r="D52" s="30">
        <v>27</v>
      </c>
      <c r="E52" s="31" t="s">
        <v>36</v>
      </c>
      <c r="F52" s="32">
        <v>0</v>
      </c>
      <c r="G52" s="32">
        <v>0</v>
      </c>
      <c r="H52" s="32">
        <f t="shared" si="9"/>
        <v>0</v>
      </c>
      <c r="I52" s="32">
        <f t="shared" si="10"/>
        <v>0</v>
      </c>
      <c r="J52" s="33">
        <f t="shared" si="11"/>
        <v>0</v>
      </c>
    </row>
    <row r="53" spans="1:10" ht="15.75" thickBot="1" x14ac:dyDescent="0.3">
      <c r="A53" s="77" t="s">
        <v>31</v>
      </c>
      <c r="B53" s="77"/>
      <c r="C53" s="77"/>
      <c r="D53" s="77"/>
      <c r="E53" s="77"/>
      <c r="F53" s="77"/>
      <c r="G53" s="35"/>
      <c r="H53" s="35"/>
      <c r="I53" s="35"/>
      <c r="J53" s="36">
        <f>SUM(J46:J52)</f>
        <v>0</v>
      </c>
    </row>
    <row r="54" spans="1:10" x14ac:dyDescent="0.25">
      <c r="H54" s="62"/>
    </row>
    <row r="55" spans="1:10" x14ac:dyDescent="0.25">
      <c r="A55" s="77" t="s">
        <v>31</v>
      </c>
      <c r="B55" s="77"/>
      <c r="C55" s="77"/>
      <c r="D55" s="77"/>
      <c r="E55" s="77"/>
      <c r="F55" s="77"/>
      <c r="J55" s="37" t="e">
        <f>J16+J23+#REF!+J33+#REF!+J41+J53</f>
        <v>#REF!</v>
      </c>
    </row>
  </sheetData>
  <mergeCells count="6">
    <mergeCell ref="A53:F53"/>
    <mergeCell ref="A55:F55"/>
    <mergeCell ref="A16:F16"/>
    <mergeCell ref="A23:F23"/>
    <mergeCell ref="A33:F33"/>
    <mergeCell ref="A41:F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40C52-27F6-48F1-8FA7-1C31BB7BF756}">
  <dimension ref="A1:C27"/>
  <sheetViews>
    <sheetView workbookViewId="0">
      <selection activeCell="D18" sqref="D18"/>
    </sheetView>
  </sheetViews>
  <sheetFormatPr defaultRowHeight="15" x14ac:dyDescent="0.25"/>
  <cols>
    <col min="1" max="1" width="6.28515625" customWidth="1"/>
    <col min="2" max="2" width="55.7109375" bestFit="1" customWidth="1"/>
    <col min="3" max="3" width="16" customWidth="1"/>
  </cols>
  <sheetData>
    <row r="1" spans="1:3" ht="15.75" x14ac:dyDescent="0.25">
      <c r="A1" s="78"/>
      <c r="B1" s="79"/>
      <c r="C1" s="79"/>
    </row>
    <row r="2" spans="1:3" x14ac:dyDescent="0.25">
      <c r="B2" s="80" t="s">
        <v>62</v>
      </c>
      <c r="C2" s="81"/>
    </row>
    <row r="3" spans="1:3" ht="15.75" x14ac:dyDescent="0.25">
      <c r="B3" s="82" t="s">
        <v>63</v>
      </c>
      <c r="C3" s="82"/>
    </row>
    <row r="4" spans="1:3" ht="15.75" thickBot="1" x14ac:dyDescent="0.3">
      <c r="B4" s="63"/>
      <c r="C4" s="64"/>
    </row>
    <row r="5" spans="1:3" x14ac:dyDescent="0.25">
      <c r="A5" s="2"/>
      <c r="B5" s="65" t="s">
        <v>2</v>
      </c>
      <c r="C5" s="66">
        <f>'[1]tételek Templom'!J22</f>
        <v>0</v>
      </c>
    </row>
    <row r="6" spans="1:3" x14ac:dyDescent="0.25">
      <c r="A6" s="2"/>
      <c r="B6" s="67" t="s">
        <v>32</v>
      </c>
      <c r="C6" s="68">
        <f>'[1]tételek Templom'!J32</f>
        <v>0</v>
      </c>
    </row>
    <row r="7" spans="1:3" x14ac:dyDescent="0.25">
      <c r="A7" s="2"/>
      <c r="B7" s="67" t="s">
        <v>37</v>
      </c>
      <c r="C7" s="68">
        <f>'[1]tételek Templom'!J72</f>
        <v>0</v>
      </c>
    </row>
    <row r="8" spans="1:3" x14ac:dyDescent="0.25">
      <c r="B8" s="67" t="s">
        <v>43</v>
      </c>
      <c r="C8" s="68">
        <f>'[1]tételek Templom'!J96</f>
        <v>0</v>
      </c>
    </row>
    <row r="9" spans="1:3" ht="15.75" thickBot="1" x14ac:dyDescent="0.3">
      <c r="B9" s="67" t="s">
        <v>48</v>
      </c>
      <c r="C9" s="68">
        <f>'[1]tételek Templom'!J134</f>
        <v>0</v>
      </c>
    </row>
    <row r="10" spans="1:3" x14ac:dyDescent="0.25">
      <c r="B10" s="70" t="s">
        <v>64</v>
      </c>
      <c r="C10" s="66" t="e">
        <f>SUM(C5:C9)+#REF!+#REF!</f>
        <v>#REF!</v>
      </c>
    </row>
    <row r="11" spans="1:3" ht="15.75" thickBot="1" x14ac:dyDescent="0.3">
      <c r="B11" s="71" t="s">
        <v>65</v>
      </c>
      <c r="C11" s="69" t="e">
        <f>C10*1.27</f>
        <v>#REF!</v>
      </c>
    </row>
    <row r="13" spans="1:3" x14ac:dyDescent="0.25">
      <c r="B13" s="72" t="s">
        <v>66</v>
      </c>
    </row>
    <row r="14" spans="1:3" x14ac:dyDescent="0.25">
      <c r="B14" s="73" t="s">
        <v>68</v>
      </c>
    </row>
    <row r="15" spans="1:3" x14ac:dyDescent="0.25">
      <c r="B15" s="73" t="s">
        <v>69</v>
      </c>
    </row>
    <row r="16" spans="1:3" x14ac:dyDescent="0.25">
      <c r="B16" s="74" t="s">
        <v>73</v>
      </c>
    </row>
    <row r="17" spans="2:3" x14ac:dyDescent="0.25">
      <c r="B17" s="74"/>
    </row>
    <row r="18" spans="2:3" x14ac:dyDescent="0.25">
      <c r="B18" s="76" t="s">
        <v>67</v>
      </c>
    </row>
    <row r="19" spans="2:3" x14ac:dyDescent="0.25">
      <c r="B19" s="63" t="s">
        <v>70</v>
      </c>
    </row>
    <row r="20" spans="2:3" x14ac:dyDescent="0.25">
      <c r="B20" t="s">
        <v>71</v>
      </c>
    </row>
    <row r="21" spans="2:3" x14ac:dyDescent="0.25">
      <c r="B21" t="s">
        <v>72</v>
      </c>
    </row>
    <row r="23" spans="2:3" x14ac:dyDescent="0.25">
      <c r="B23" t="s">
        <v>74</v>
      </c>
    </row>
    <row r="24" spans="2:3" x14ac:dyDescent="0.25">
      <c r="B24" t="s">
        <v>75</v>
      </c>
    </row>
    <row r="25" spans="2:3" ht="15.75" x14ac:dyDescent="0.25">
      <c r="B25" s="75"/>
      <c r="C25" s="75"/>
    </row>
    <row r="26" spans="2:3" ht="15.75" x14ac:dyDescent="0.25">
      <c r="B26" s="75"/>
      <c r="C26" s="75"/>
    </row>
    <row r="27" spans="2:3" ht="15.75" x14ac:dyDescent="0.25">
      <c r="B27" s="75"/>
      <c r="C27" s="75" t="s">
        <v>76</v>
      </c>
    </row>
  </sheetData>
  <mergeCells count="3">
    <mergeCell ref="A1:C1"/>
    <mergeCell ref="B2:C2"/>
    <mergeCell ref="B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Lévainé Illés Tímea</dc:creator>
  <cp:lastModifiedBy>Lévainé Illés Tímea</cp:lastModifiedBy>
  <dcterms:created xsi:type="dcterms:W3CDTF">2015-06-05T18:19:34Z</dcterms:created>
  <dcterms:modified xsi:type="dcterms:W3CDTF">2022-05-11T11:10:03Z</dcterms:modified>
</cp:coreProperties>
</file>